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SZACUNEK" sheetId="1" r:id="rId1"/>
    <sheet name="ŁĄCZNIE GAZY DO POSTEPOWANIA" sheetId="2" r:id="rId2"/>
    <sheet name="Arkusz4" sheetId="3" r:id="rId3"/>
    <sheet name="Arkusz3" sheetId="4" r:id="rId4"/>
  </sheets>
  <definedNames>
    <definedName name="_xlnm.Print_Area" localSheetId="1">'ŁĄCZNIE GAZY DO POSTEPOWANIA'!$A$5:$L$12</definedName>
    <definedName name="_xlnm.Print_Area" localSheetId="0">'SZACUNEK'!$A$1:$O$13</definedName>
    <definedName name="Excel_BuiltIn_Print_Area" localSheetId="0">'SZACUNEK'!$A:$O</definedName>
  </definedNames>
  <calcPr fullCalcOnLoad="1"/>
</workbook>
</file>

<file path=xl/sharedStrings.xml><?xml version="1.0" encoding="utf-8"?>
<sst xmlns="http://schemas.openxmlformats.org/spreadsheetml/2006/main" count="144" uniqueCount="70">
  <si>
    <t>Lp.</t>
  </si>
  <si>
    <t>Przedmiot umowy</t>
  </si>
  <si>
    <t>Wykonawca</t>
  </si>
  <si>
    <t>Numer umowy</t>
  </si>
  <si>
    <t>czas obowiązywania</t>
  </si>
  <si>
    <t>il. m-cy</t>
  </si>
  <si>
    <t>WARTOŚCI Z UMOWY</t>
  </si>
  <si>
    <t>Netto 1 m-c</t>
  </si>
  <si>
    <t>Brutto 1 m-c</t>
  </si>
  <si>
    <t>SZACUNEK NETTO 2018/2019</t>
  </si>
  <si>
    <t>WYKONANIE na dzień 31.12.2017</t>
  </si>
  <si>
    <t>netto</t>
  </si>
  <si>
    <t>VAT</t>
  </si>
  <si>
    <t>brutto</t>
  </si>
  <si>
    <t>Netto 12 m-cy</t>
  </si>
  <si>
    <t>Brutto 12 m-cy</t>
  </si>
  <si>
    <t>Dostawa Tlenu Ciekłego wraz  dzierżawą zbiornika</t>
  </si>
  <si>
    <t>Air Liquide Sp. z o.o.</t>
  </si>
  <si>
    <t>CRU/1009/DET/2017</t>
  </si>
  <si>
    <t>07.02.2017 – 06.02.2018</t>
  </si>
  <si>
    <r>
      <rPr>
        <sz val="12"/>
        <rFont val="Calibri"/>
        <family val="2"/>
      </rPr>
      <t>Dostawa Tlenu Medycznego 40l 6,5m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</rPr>
      <t>; butle Wykonawcy</t>
    </r>
  </si>
  <si>
    <t>Linde Gaz Polska Sp. z o.o.</t>
  </si>
  <si>
    <t>CRU/1365/DET/2017</t>
  </si>
  <si>
    <t>07.07.2017 – 06.02.2018</t>
  </si>
  <si>
    <t>Dostawa Dwutlenku Węgla Medycznego (do laparoskopii)</t>
  </si>
  <si>
    <t>Dostawa gazów: Kalinox, Entonox lub równoważny, dzierżawa 1 butli, ustniki jednorazowe 300 szt., dzierżawa wózka</t>
  </si>
  <si>
    <t>Dostawa Podtlenku Azotu 
(butle 10l- 40l)</t>
  </si>
  <si>
    <t>CRU/1033/DET/2017</t>
  </si>
  <si>
    <t>17.02.2017 – 16.02.2018</t>
  </si>
  <si>
    <t>Dostawa Argonu o czystości 99,999%, butla 10l
wraz dzierżawą butli</t>
  </si>
  <si>
    <t>Air Products Sp. z o.o.</t>
  </si>
  <si>
    <t>CRU/1037/DET/2017</t>
  </si>
  <si>
    <t>Dostawa Acetylenu technicznego wraz z dzierżawą butli</t>
  </si>
  <si>
    <t>CRU/1364/DET/2017</t>
  </si>
  <si>
    <t>Dostawa Azotu Ciekłego (do krioterapii) wraz z dzierżawą zbiornika</t>
  </si>
  <si>
    <t>Dostawa Azotu Ciekłego (do krioterapii)</t>
  </si>
  <si>
    <t>Messer Polska Sp. z o.o.</t>
  </si>
  <si>
    <t>ZP/PU/18/17</t>
  </si>
  <si>
    <t>11.07.2017 – 31.12.2017
dostawy zabezpieczone umową dla Szpitala)</t>
  </si>
  <si>
    <t>(4,1749) EURO NETTO</t>
  </si>
  <si>
    <t>Nazwa Wykonawcy ………………………….</t>
  </si>
  <si>
    <t>Adres Wykonawcy …………………………….</t>
  </si>
  <si>
    <t>Załącznik nr 2</t>
  </si>
  <si>
    <t>Formularz ofertowo – cenowy</t>
  </si>
  <si>
    <t>AZOT CIEKŁY (DO KRIOTERAPII)</t>
  </si>
  <si>
    <t>ul. Miodowa 14</t>
  </si>
  <si>
    <t>01.10.2020- 31.03.2022 r.</t>
  </si>
  <si>
    <t>OPIS</t>
  </si>
  <si>
    <t>Producent, kraj pochodzenie</t>
  </si>
  <si>
    <t>Rodzaj, nazwa firmowa</t>
  </si>
  <si>
    <t>Numer katalogowy</t>
  </si>
  <si>
    <t>j.m.</t>
  </si>
  <si>
    <t>ilość</t>
  </si>
  <si>
    <t>Cena jednostkowa
netto w zł</t>
  </si>
  <si>
    <t>Wartość netto w zł</t>
  </si>
  <si>
    <t>Podatek VAT</t>
  </si>
  <si>
    <t>Wartość brutto
w zł</t>
  </si>
  <si>
    <t>stawka</t>
  </si>
  <si>
    <t>kwota</t>
  </si>
  <si>
    <t>Azot ciekły (do krioterapii)
ul. Miodowa – Oddział Wenerologiczno- skórny.</t>
  </si>
  <si>
    <t>kg</t>
  </si>
  <si>
    <t>Azot ciekły (do krioterapii) ul. Powstańców Śl.8 – Poradnia Dermatologiczna.</t>
  </si>
  <si>
    <t>kg.</t>
  </si>
  <si>
    <t>Azot ciekły (do krioterapii)
ul. Piłsudskiego 80 – Zakład rehabilitacji.</t>
  </si>
  <si>
    <t>OGÓŁEM KOSZT REALIZACJI ZAMÓWIENIA W OKRESIE OBOWIĄZYWANIA UMOWY</t>
  </si>
  <si>
    <t>Ul. Piłsudskiego 80 – Zakład rehabilitacji : zbiornik DEVAR – 60l.</t>
  </si>
  <si>
    <t>Ul. Powstańców Śląskich – Dermatologia : zbiornik DEVAR – 30l.</t>
  </si>
  <si>
    <t>Ul. Miodowa  - Dermatologia: zbiornik :</t>
  </si>
  <si>
    <t xml:space="preserve"> 11l.</t>
  </si>
  <si>
    <t>Załącznik nr 1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</si>
</sst>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%"/>
    <numFmt numFmtId="166" formatCode="#,##0.00"/>
    <numFmt numFmtId="167" formatCode="#,#00.00;[RED]\-#,#00.00"/>
    <numFmt numFmtId="168" formatCode="D/MM/YYYY"/>
  </numFmts>
  <fonts count="18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3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 diagonalUp="1" diagonalDown="1"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 style="thin">
        <color indexed="8"/>
      </diagonal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3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wrapText="1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 vertical="center"/>
    </xf>
    <xf numFmtId="164" fontId="2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wrapText="1"/>
    </xf>
    <xf numFmtId="164" fontId="2" fillId="3" borderId="1" xfId="0" applyFont="1" applyFill="1" applyBorder="1" applyAlignment="1">
      <alignment horizontal="center" vertical="center"/>
    </xf>
    <xf numFmtId="164" fontId="2" fillId="2" borderId="2" xfId="0" applyFont="1" applyFill="1" applyBorder="1" applyAlignment="1">
      <alignment horizontal="center" vertical="center"/>
    </xf>
    <xf numFmtId="164" fontId="2" fillId="0" borderId="3" xfId="0" applyFont="1" applyBorder="1" applyAlignment="1">
      <alignment horizontal="center"/>
    </xf>
    <xf numFmtId="164" fontId="2" fillId="2" borderId="4" xfId="0" applyFont="1" applyFill="1" applyBorder="1" applyAlignment="1">
      <alignment horizontal="center" vertical="center" wrapText="1"/>
    </xf>
    <xf numFmtId="164" fontId="2" fillId="2" borderId="5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164" fontId="2" fillId="2" borderId="1" xfId="0" applyFont="1" applyFill="1" applyBorder="1" applyAlignment="1">
      <alignment horizontal="justify" vertical="center" wrapText="1"/>
    </xf>
    <xf numFmtId="164" fontId="2" fillId="2" borderId="1" xfId="0" applyFont="1" applyFill="1" applyBorder="1" applyAlignment="1">
      <alignment horizontal="justify" vertical="center"/>
    </xf>
    <xf numFmtId="166" fontId="2" fillId="3" borderId="1" xfId="0" applyNumberFormat="1" applyFont="1" applyFill="1" applyBorder="1" applyAlignment="1">
      <alignment horizontal="right" vertical="center"/>
    </xf>
    <xf numFmtId="165" fontId="2" fillId="3" borderId="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right" vertical="center"/>
    </xf>
    <xf numFmtId="167" fontId="2" fillId="2" borderId="1" xfId="0" applyNumberFormat="1" applyFont="1" applyFill="1" applyBorder="1" applyAlignment="1">
      <alignment horizontal="right" vertical="center"/>
    </xf>
    <xf numFmtId="164" fontId="3" fillId="2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justify" vertical="center" wrapText="1"/>
    </xf>
    <xf numFmtId="164" fontId="3" fillId="2" borderId="1" xfId="0" applyFont="1" applyFill="1" applyBorder="1" applyAlignment="1">
      <alignment horizontal="justify" vertical="center"/>
    </xf>
    <xf numFmtId="164" fontId="3" fillId="3" borderId="1" xfId="0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>
      <alignment horizontal="right" vertical="center"/>
    </xf>
    <xf numFmtId="165" fontId="3" fillId="3" borderId="1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right" vertical="center"/>
    </xf>
    <xf numFmtId="167" fontId="3" fillId="2" borderId="1" xfId="0" applyNumberFormat="1" applyFont="1" applyFill="1" applyBorder="1" applyAlignment="1">
      <alignment horizontal="right" vertical="center"/>
    </xf>
    <xf numFmtId="164" fontId="5" fillId="0" borderId="0" xfId="0" applyFont="1" applyAlignment="1">
      <alignment/>
    </xf>
    <xf numFmtId="164" fontId="2" fillId="2" borderId="1" xfId="0" applyFont="1" applyFill="1" applyBorder="1" applyAlignment="1">
      <alignment wrapText="1"/>
    </xf>
    <xf numFmtId="164" fontId="2" fillId="2" borderId="1" xfId="0" applyFont="1" applyFill="1" applyBorder="1" applyAlignment="1">
      <alignment horizontal="left" vertical="center" wrapText="1"/>
    </xf>
    <xf numFmtId="164" fontId="0" fillId="4" borderId="0" xfId="0" applyFont="1" applyFill="1" applyAlignment="1">
      <alignment/>
    </xf>
    <xf numFmtId="164" fontId="0" fillId="4" borderId="0" xfId="0" applyFill="1" applyAlignment="1">
      <alignment/>
    </xf>
    <xf numFmtId="168" fontId="2" fillId="2" borderId="1" xfId="0" applyNumberFormat="1" applyFont="1" applyFill="1" applyBorder="1" applyAlignment="1">
      <alignment horizontal="justify" vertical="center" wrapText="1"/>
    </xf>
    <xf numFmtId="164" fontId="2" fillId="0" borderId="6" xfId="0" applyFont="1" applyBorder="1" applyAlignment="1">
      <alignment/>
    </xf>
    <xf numFmtId="164" fontId="2" fillId="3" borderId="7" xfId="0" applyFont="1" applyFill="1" applyBorder="1" applyAlignment="1">
      <alignment/>
    </xf>
    <xf numFmtId="165" fontId="6" fillId="3" borderId="8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right" vertical="center"/>
    </xf>
    <xf numFmtId="167" fontId="0" fillId="0" borderId="0" xfId="0" applyNumberFormat="1" applyAlignment="1">
      <alignment/>
    </xf>
    <xf numFmtId="164" fontId="6" fillId="0" borderId="0" xfId="0" applyFont="1" applyBorder="1" applyAlignment="1">
      <alignment horizontal="center" vertical="center"/>
    </xf>
    <xf numFmtId="164" fontId="6" fillId="0" borderId="0" xfId="0" applyFont="1" applyBorder="1" applyAlignment="1">
      <alignment wrapText="1"/>
    </xf>
    <xf numFmtId="164" fontId="6" fillId="0" borderId="0" xfId="0" applyFont="1" applyBorder="1" applyAlignment="1">
      <alignment horizontal="justify" vertical="center"/>
    </xf>
    <xf numFmtId="164" fontId="6" fillId="0" borderId="0" xfId="0" applyFont="1" applyBorder="1" applyAlignment="1">
      <alignment horizontal="right" vertical="center"/>
    </xf>
    <xf numFmtId="164" fontId="6" fillId="3" borderId="9" xfId="0" applyFont="1" applyFill="1" applyBorder="1" applyAlignment="1">
      <alignment horizontal="center" vertical="center"/>
    </xf>
    <xf numFmtId="166" fontId="6" fillId="3" borderId="1" xfId="0" applyNumberFormat="1" applyFont="1" applyFill="1" applyBorder="1" applyAlignment="1">
      <alignment horizontal="right" vertical="center"/>
    </xf>
    <xf numFmtId="166" fontId="6" fillId="3" borderId="8" xfId="0" applyNumberFormat="1" applyFont="1" applyFill="1" applyBorder="1" applyAlignment="1">
      <alignment horizontal="right" vertical="center"/>
    </xf>
    <xf numFmtId="164" fontId="7" fillId="0" borderId="0" xfId="0" applyFont="1" applyAlignment="1">
      <alignment/>
    </xf>
    <xf numFmtId="166" fontId="8" fillId="2" borderId="1" xfId="0" applyNumberFormat="1" applyFont="1" applyFill="1" applyBorder="1" applyAlignment="1">
      <alignment horizontal="right" vertical="center"/>
    </xf>
    <xf numFmtId="166" fontId="9" fillId="2" borderId="1" xfId="0" applyNumberFormat="1" applyFont="1" applyFill="1" applyBorder="1" applyAlignment="1">
      <alignment horizontal="right" vertical="center"/>
    </xf>
    <xf numFmtId="164" fontId="8" fillId="0" borderId="0" xfId="0" applyFont="1" applyAlignment="1">
      <alignment/>
    </xf>
    <xf numFmtId="164" fontId="10" fillId="0" borderId="10" xfId="0" applyFont="1" applyBorder="1" applyAlignment="1">
      <alignment wrapText="1"/>
    </xf>
    <xf numFmtId="164" fontId="11" fillId="0" borderId="0" xfId="0" applyFont="1" applyAlignment="1">
      <alignment vertical="center"/>
    </xf>
    <xf numFmtId="164" fontId="12" fillId="0" borderId="0" xfId="0" applyFont="1" applyFill="1" applyBorder="1" applyAlignment="1">
      <alignment horizontal="left" vertical="center" wrapText="1"/>
    </xf>
    <xf numFmtId="164" fontId="5" fillId="0" borderId="0" xfId="0" applyFont="1" applyBorder="1" applyAlignment="1">
      <alignment/>
    </xf>
    <xf numFmtId="164" fontId="11" fillId="0" borderId="1" xfId="0" applyFont="1" applyBorder="1" applyAlignment="1">
      <alignment vertical="center"/>
    </xf>
    <xf numFmtId="164" fontId="5" fillId="0" borderId="1" xfId="0" applyFont="1" applyBorder="1" applyAlignment="1">
      <alignment/>
    </xf>
    <xf numFmtId="164" fontId="12" fillId="0" borderId="1" xfId="0" applyFont="1" applyFill="1" applyBorder="1" applyAlignment="1">
      <alignment horizontal="left" vertical="center" wrapText="1"/>
    </xf>
    <xf numFmtId="164" fontId="13" fillId="0" borderId="1" xfId="0" applyFont="1" applyBorder="1" applyAlignment="1">
      <alignment horizontal="center" vertical="center" wrapText="1"/>
    </xf>
    <xf numFmtId="164" fontId="14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vertical="center" wrapText="1"/>
    </xf>
    <xf numFmtId="164" fontId="15" fillId="0" borderId="1" xfId="0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right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4" fontId="16" fillId="0" borderId="1" xfId="0" applyFont="1" applyBorder="1" applyAlignment="1">
      <alignment horizontal="right" vertical="center" wrapText="1"/>
    </xf>
    <xf numFmtId="166" fontId="11" fillId="0" borderId="1" xfId="0" applyNumberFormat="1" applyFont="1" applyBorder="1" applyAlignment="1">
      <alignment horizontal="right" vertical="center" wrapText="1"/>
    </xf>
    <xf numFmtId="164" fontId="17" fillId="0" borderId="8" xfId="0" applyFont="1" applyBorder="1" applyAlignment="1">
      <alignment horizontal="center" vertical="center" wrapText="1"/>
    </xf>
    <xf numFmtId="164" fontId="16" fillId="0" borderId="0" xfId="0" applyFont="1" applyBorder="1" applyAlignment="1">
      <alignment horizontal="right" vertical="center" wrapText="1"/>
    </xf>
    <xf numFmtId="166" fontId="11" fillId="0" borderId="0" xfId="0" applyNumberFormat="1" applyFont="1" applyBorder="1" applyAlignment="1">
      <alignment horizontal="right" vertical="center" wrapText="1"/>
    </xf>
    <xf numFmtId="164" fontId="17" fillId="0" borderId="0" xfId="0" applyFont="1" applyBorder="1" applyAlignment="1">
      <alignment horizontal="center" vertical="center" wrapText="1"/>
    </xf>
    <xf numFmtId="166" fontId="11" fillId="0" borderId="0" xfId="0" applyNumberFormat="1" applyFont="1" applyBorder="1" applyAlignment="1">
      <alignment horizontal="right" vertical="center"/>
    </xf>
    <xf numFmtId="164" fontId="12" fillId="0" borderId="11" xfId="0" applyFont="1" applyFill="1" applyBorder="1" applyAlignment="1">
      <alignment horizontal="left" vertical="center" wrapText="1"/>
    </xf>
    <xf numFmtId="164" fontId="13" fillId="0" borderId="10" xfId="0" applyFont="1" applyBorder="1" applyAlignment="1">
      <alignment horizontal="center" vertical="center" wrapText="1"/>
    </xf>
    <xf numFmtId="164" fontId="14" fillId="0" borderId="10" xfId="0" applyFont="1" applyBorder="1" applyAlignment="1">
      <alignment horizontal="center" vertical="center" wrapText="1"/>
    </xf>
    <xf numFmtId="164" fontId="5" fillId="0" borderId="10" xfId="0" applyFont="1" applyBorder="1" applyAlignment="1">
      <alignment vertical="center" wrapText="1"/>
    </xf>
    <xf numFmtId="164" fontId="15" fillId="0" borderId="10" xfId="0" applyFont="1" applyBorder="1" applyAlignment="1">
      <alignment horizontal="center" vertical="center" wrapText="1"/>
    </xf>
    <xf numFmtId="164" fontId="5" fillId="0" borderId="10" xfId="0" applyFont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right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164" fontId="16" fillId="0" borderId="10" xfId="0" applyFont="1" applyBorder="1" applyAlignment="1">
      <alignment horizontal="left" vertical="center" wrapText="1"/>
    </xf>
    <xf numFmtId="166" fontId="11" fillId="0" borderId="10" xfId="0" applyNumberFormat="1" applyFont="1" applyBorder="1" applyAlignment="1">
      <alignment horizontal="right" vertical="center" wrapText="1"/>
    </xf>
    <xf numFmtId="164" fontId="17" fillId="0" borderId="1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9"/>
  <sheetViews>
    <sheetView zoomScale="104" zoomScaleNormal="104" workbookViewId="0" topLeftCell="A1">
      <selection activeCell="A1" sqref="A1"/>
    </sheetView>
  </sheetViews>
  <sheetFormatPr defaultColWidth="8.00390625" defaultRowHeight="15"/>
  <cols>
    <col min="1" max="1" width="4.140625" style="1" customWidth="1"/>
    <col min="2" max="2" width="31.00390625" style="2" customWidth="1"/>
    <col min="3" max="3" width="26.8515625" style="3" customWidth="1"/>
    <col min="4" max="4" width="21.7109375" style="3" customWidth="1"/>
    <col min="5" max="5" width="26.140625" style="3" customWidth="1"/>
    <col min="6" max="6" width="8.00390625" style="1" customWidth="1"/>
    <col min="7" max="7" width="13.57421875" style="3" customWidth="1"/>
    <col min="8" max="8" width="5.57421875" style="4" customWidth="1"/>
    <col min="9" max="9" width="13.00390625" style="3" customWidth="1"/>
    <col min="10" max="11" width="15.140625" style="3" customWidth="1"/>
    <col min="12" max="12" width="15.140625" style="0" customWidth="1"/>
    <col min="13" max="14" width="15.140625" style="3" customWidth="1"/>
    <col min="15" max="15" width="18.140625" style="0" customWidth="1"/>
    <col min="16" max="16" width="8.7109375" style="0" customWidth="1"/>
    <col min="17" max="17" width="24.00390625" style="0" customWidth="1"/>
    <col min="18" max="19" width="13.7109375" style="3" customWidth="1"/>
    <col min="20" max="248" width="9.00390625" style="3" customWidth="1"/>
    <col min="249" max="16384" width="8.7109375" style="0" customWidth="1"/>
  </cols>
  <sheetData>
    <row r="1" spans="1:15" ht="39.75" customHeight="1">
      <c r="A1" s="5" t="s">
        <v>0</v>
      </c>
      <c r="B1" s="6" t="s">
        <v>1</v>
      </c>
      <c r="C1" s="5" t="s">
        <v>2</v>
      </c>
      <c r="D1" s="5" t="s">
        <v>3</v>
      </c>
      <c r="E1" s="5" t="s">
        <v>4</v>
      </c>
      <c r="F1" s="7" t="s">
        <v>5</v>
      </c>
      <c r="G1" s="7" t="s">
        <v>6</v>
      </c>
      <c r="H1" s="7"/>
      <c r="I1" s="7"/>
      <c r="J1" s="8" t="s">
        <v>7</v>
      </c>
      <c r="K1" s="8" t="s">
        <v>8</v>
      </c>
      <c r="L1" s="9">
        <v>12</v>
      </c>
      <c r="M1" s="1">
        <v>12</v>
      </c>
      <c r="N1" s="10" t="s">
        <v>9</v>
      </c>
      <c r="O1" s="10" t="s">
        <v>10</v>
      </c>
    </row>
    <row r="2" spans="1:15" s="4" customFormat="1" ht="24.75" customHeight="1">
      <c r="A2" s="5"/>
      <c r="B2" s="6"/>
      <c r="C2" s="5"/>
      <c r="D2" s="5"/>
      <c r="E2" s="5"/>
      <c r="F2" s="7"/>
      <c r="G2" s="7" t="s">
        <v>11</v>
      </c>
      <c r="H2" s="7" t="s">
        <v>12</v>
      </c>
      <c r="I2" s="7" t="s">
        <v>13</v>
      </c>
      <c r="J2" s="8"/>
      <c r="K2" s="8"/>
      <c r="L2" s="11" t="s">
        <v>14</v>
      </c>
      <c r="M2" s="11" t="s">
        <v>15</v>
      </c>
      <c r="N2" s="12">
        <v>0.2</v>
      </c>
      <c r="O2" s="5"/>
    </row>
    <row r="3" spans="1:17" ht="53.25" customHeight="1">
      <c r="A3" s="5">
        <v>1</v>
      </c>
      <c r="B3" s="13" t="s">
        <v>16</v>
      </c>
      <c r="C3" s="14" t="s">
        <v>17</v>
      </c>
      <c r="D3" s="14" t="s">
        <v>18</v>
      </c>
      <c r="E3" s="14" t="s">
        <v>19</v>
      </c>
      <c r="F3" s="7">
        <v>12</v>
      </c>
      <c r="G3" s="15">
        <f>52037.52+(52037.52*30%)</f>
        <v>67648.776</v>
      </c>
      <c r="H3" s="16">
        <v>0.08</v>
      </c>
      <c r="I3" s="15">
        <f aca="true" t="shared" si="0" ref="I3:I11">G3+(G3*H3)</f>
        <v>73060.67808</v>
      </c>
      <c r="J3" s="17">
        <f aca="true" t="shared" si="1" ref="J3:J11">G3/F3</f>
        <v>5637.398</v>
      </c>
      <c r="K3" s="17">
        <f aca="true" t="shared" si="2" ref="K3:K11">I3/F3</f>
        <v>6088.38984</v>
      </c>
      <c r="L3" s="17">
        <f aca="true" t="shared" si="3" ref="L3:L11">J3*$L$1</f>
        <v>67648.776</v>
      </c>
      <c r="M3" s="18">
        <f aca="true" t="shared" si="4" ref="M3:M11">(I3/F3)*$L$1</f>
        <v>73060.67808</v>
      </c>
      <c r="N3" s="18">
        <f aca="true" t="shared" si="5" ref="N3:N11">L3+(L3*$N$2)</f>
        <v>81178.5312</v>
      </c>
      <c r="O3" s="17"/>
      <c r="Q3" s="18">
        <f aca="true" t="shared" si="6" ref="Q3:Q11">M3+(M3*$N$2)</f>
        <v>87672.813696</v>
      </c>
    </row>
    <row r="4" spans="1:17" s="27" customFormat="1" ht="53.25" customHeight="1">
      <c r="A4" s="19">
        <v>2</v>
      </c>
      <c r="B4" s="20" t="s">
        <v>20</v>
      </c>
      <c r="C4" s="21" t="s">
        <v>21</v>
      </c>
      <c r="D4" s="21" t="s">
        <v>22</v>
      </c>
      <c r="E4" s="21" t="s">
        <v>23</v>
      </c>
      <c r="F4" s="22">
        <v>7</v>
      </c>
      <c r="G4" s="23">
        <v>2081.5</v>
      </c>
      <c r="H4" s="24">
        <v>0.08</v>
      </c>
      <c r="I4" s="23">
        <f t="shared" si="0"/>
        <v>2248.02</v>
      </c>
      <c r="J4" s="25">
        <f t="shared" si="1"/>
        <v>297.35714285714283</v>
      </c>
      <c r="K4" s="17">
        <f t="shared" si="2"/>
        <v>321.1457142857143</v>
      </c>
      <c r="L4" s="25">
        <f t="shared" si="3"/>
        <v>3568.2857142857138</v>
      </c>
      <c r="M4" s="18">
        <f t="shared" si="4"/>
        <v>3853.7485714285713</v>
      </c>
      <c r="N4" s="26">
        <f t="shared" si="5"/>
        <v>4281.942857142856</v>
      </c>
      <c r="O4" s="25"/>
      <c r="Q4" s="18">
        <f t="shared" si="6"/>
        <v>4624.498285714286</v>
      </c>
    </row>
    <row r="5" spans="1:17" s="27" customFormat="1" ht="53.25" customHeight="1">
      <c r="A5" s="5">
        <v>3</v>
      </c>
      <c r="B5" s="20" t="s">
        <v>24</v>
      </c>
      <c r="C5" s="21" t="s">
        <v>21</v>
      </c>
      <c r="D5" s="21" t="s">
        <v>22</v>
      </c>
      <c r="E5" s="21" t="s">
        <v>23</v>
      </c>
      <c r="F5" s="22">
        <v>7</v>
      </c>
      <c r="G5" s="23">
        <v>648.75</v>
      </c>
      <c r="H5" s="24">
        <v>0.08</v>
      </c>
      <c r="I5" s="23">
        <f t="shared" si="0"/>
        <v>700.65</v>
      </c>
      <c r="J5" s="25">
        <f t="shared" si="1"/>
        <v>92.67857142857143</v>
      </c>
      <c r="K5" s="17">
        <f t="shared" si="2"/>
        <v>100.09285714285714</v>
      </c>
      <c r="L5" s="25">
        <f t="shared" si="3"/>
        <v>1112.142857142857</v>
      </c>
      <c r="M5" s="18">
        <f t="shared" si="4"/>
        <v>1201.1142857142856</v>
      </c>
      <c r="N5" s="26">
        <f t="shared" si="5"/>
        <v>1334.5714285714284</v>
      </c>
      <c r="O5" s="25"/>
      <c r="Q5" s="18">
        <f t="shared" si="6"/>
        <v>1441.3371428571427</v>
      </c>
    </row>
    <row r="6" spans="1:248" ht="86.25" customHeight="1">
      <c r="A6" s="19">
        <v>4</v>
      </c>
      <c r="B6" s="28" t="s">
        <v>25</v>
      </c>
      <c r="C6" s="14" t="s">
        <v>21</v>
      </c>
      <c r="D6" s="14" t="s">
        <v>22</v>
      </c>
      <c r="E6" s="21" t="s">
        <v>23</v>
      </c>
      <c r="F6" s="22">
        <v>7</v>
      </c>
      <c r="G6" s="23">
        <v>3585</v>
      </c>
      <c r="H6" s="24">
        <v>0.08</v>
      </c>
      <c r="I6" s="23">
        <f t="shared" si="0"/>
        <v>3871.8</v>
      </c>
      <c r="J6" s="25">
        <f t="shared" si="1"/>
        <v>512.1428571428571</v>
      </c>
      <c r="K6" s="17">
        <f t="shared" si="2"/>
        <v>553.1142857142858</v>
      </c>
      <c r="L6" s="17">
        <f t="shared" si="3"/>
        <v>6145.714285714285</v>
      </c>
      <c r="M6" s="18">
        <f t="shared" si="4"/>
        <v>6637.371428571429</v>
      </c>
      <c r="N6" s="18">
        <f t="shared" si="5"/>
        <v>7374.857142857142</v>
      </c>
      <c r="O6" s="17"/>
      <c r="Q6" s="18">
        <f t="shared" si="6"/>
        <v>7964.845714285714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</row>
    <row r="7" spans="1:17" ht="53.25" customHeight="1">
      <c r="A7" s="5">
        <v>5</v>
      </c>
      <c r="B7" s="13" t="s">
        <v>26</v>
      </c>
      <c r="C7" s="14" t="s">
        <v>21</v>
      </c>
      <c r="D7" s="14" t="s">
        <v>27</v>
      </c>
      <c r="E7" s="21" t="s">
        <v>28</v>
      </c>
      <c r="F7" s="22">
        <v>12</v>
      </c>
      <c r="G7" s="23">
        <v>5499.5</v>
      </c>
      <c r="H7" s="24">
        <v>0.08</v>
      </c>
      <c r="I7" s="23">
        <f t="shared" si="0"/>
        <v>5939.46</v>
      </c>
      <c r="J7" s="25">
        <f t="shared" si="1"/>
        <v>458.2916666666667</v>
      </c>
      <c r="K7" s="17">
        <f t="shared" si="2"/>
        <v>494.955</v>
      </c>
      <c r="L7" s="17">
        <f t="shared" si="3"/>
        <v>5499.5</v>
      </c>
      <c r="M7" s="18">
        <f t="shared" si="4"/>
        <v>5939.46</v>
      </c>
      <c r="N7" s="18">
        <f t="shared" si="5"/>
        <v>6599.4</v>
      </c>
      <c r="O7" s="17"/>
      <c r="Q7" s="18">
        <f t="shared" si="6"/>
        <v>7127.352</v>
      </c>
    </row>
    <row r="8" spans="1:17" ht="53.25" customHeight="1">
      <c r="A8" s="19">
        <v>6</v>
      </c>
      <c r="B8" s="13" t="s">
        <v>29</v>
      </c>
      <c r="C8" s="14" t="s">
        <v>30</v>
      </c>
      <c r="D8" s="14" t="s">
        <v>31</v>
      </c>
      <c r="E8" s="21" t="s">
        <v>19</v>
      </c>
      <c r="F8" s="22">
        <v>12</v>
      </c>
      <c r="G8" s="23">
        <v>290</v>
      </c>
      <c r="H8" s="24">
        <v>0.23</v>
      </c>
      <c r="I8" s="23">
        <f t="shared" si="0"/>
        <v>356.7</v>
      </c>
      <c r="J8" s="25">
        <f t="shared" si="1"/>
        <v>24.166666666666668</v>
      </c>
      <c r="K8" s="17">
        <f t="shared" si="2"/>
        <v>29.724999999999998</v>
      </c>
      <c r="L8" s="17">
        <f t="shared" si="3"/>
        <v>290</v>
      </c>
      <c r="M8" s="18">
        <f t="shared" si="4"/>
        <v>356.7</v>
      </c>
      <c r="N8" s="18">
        <f t="shared" si="5"/>
        <v>348</v>
      </c>
      <c r="O8" s="17"/>
      <c r="Q8" s="18">
        <f t="shared" si="6"/>
        <v>428.03999999999996</v>
      </c>
    </row>
    <row r="9" spans="1:254" s="30" customFormat="1" ht="53.25" customHeight="1">
      <c r="A9" s="5">
        <v>7</v>
      </c>
      <c r="B9" s="29" t="s">
        <v>32</v>
      </c>
      <c r="C9" s="14" t="s">
        <v>30</v>
      </c>
      <c r="D9" s="14" t="s">
        <v>33</v>
      </c>
      <c r="E9" s="21" t="s">
        <v>23</v>
      </c>
      <c r="F9" s="22">
        <v>7</v>
      </c>
      <c r="G9" s="23">
        <v>257.5</v>
      </c>
      <c r="H9" s="24">
        <v>0.23</v>
      </c>
      <c r="I9" s="23">
        <f t="shared" si="0"/>
        <v>316.725</v>
      </c>
      <c r="J9" s="25">
        <f t="shared" si="1"/>
        <v>36.785714285714285</v>
      </c>
      <c r="K9" s="17">
        <f t="shared" si="2"/>
        <v>45.246428571428574</v>
      </c>
      <c r="L9" s="17">
        <f t="shared" si="3"/>
        <v>441.42857142857144</v>
      </c>
      <c r="M9" s="18">
        <f t="shared" si="4"/>
        <v>542.9571428571429</v>
      </c>
      <c r="N9" s="18">
        <f t="shared" si="5"/>
        <v>529.7142857142858</v>
      </c>
      <c r="O9" s="17"/>
      <c r="Q9" s="18">
        <f t="shared" si="6"/>
        <v>651.5485714285714</v>
      </c>
      <c r="IO9" s="31"/>
      <c r="IP9" s="31"/>
      <c r="IQ9" s="31"/>
      <c r="IR9" s="31"/>
      <c r="IS9" s="31"/>
      <c r="IT9" s="31"/>
    </row>
    <row r="10" spans="1:254" s="30" customFormat="1" ht="53.25" customHeight="1">
      <c r="A10" s="19">
        <v>8</v>
      </c>
      <c r="B10" s="13" t="s">
        <v>34</v>
      </c>
      <c r="C10" s="14" t="s">
        <v>30</v>
      </c>
      <c r="D10" s="14" t="s">
        <v>33</v>
      </c>
      <c r="E10" s="21" t="s">
        <v>23</v>
      </c>
      <c r="F10" s="22">
        <v>7</v>
      </c>
      <c r="G10" s="23">
        <v>2700</v>
      </c>
      <c r="H10" s="24">
        <v>0.23</v>
      </c>
      <c r="I10" s="23">
        <f t="shared" si="0"/>
        <v>3321</v>
      </c>
      <c r="J10" s="25">
        <f t="shared" si="1"/>
        <v>385.7142857142857</v>
      </c>
      <c r="K10" s="17">
        <f t="shared" si="2"/>
        <v>474.42857142857144</v>
      </c>
      <c r="L10" s="17">
        <f t="shared" si="3"/>
        <v>4628.571428571428</v>
      </c>
      <c r="M10" s="18">
        <f t="shared" si="4"/>
        <v>5693.142857142857</v>
      </c>
      <c r="N10" s="18">
        <f t="shared" si="5"/>
        <v>5554.285714285714</v>
      </c>
      <c r="O10" s="17"/>
      <c r="Q10" s="18">
        <f t="shared" si="6"/>
        <v>6831.771428571428</v>
      </c>
      <c r="IO10" s="31"/>
      <c r="IP10" s="31"/>
      <c r="IQ10" s="31"/>
      <c r="IR10" s="31"/>
      <c r="IS10" s="31"/>
      <c r="IT10" s="31"/>
    </row>
    <row r="11" spans="1:248" ht="53.25" customHeight="1">
      <c r="A11" s="5">
        <v>9</v>
      </c>
      <c r="B11" s="13" t="s">
        <v>35</v>
      </c>
      <c r="C11" s="14" t="s">
        <v>36</v>
      </c>
      <c r="D11" s="14" t="s">
        <v>37</v>
      </c>
      <c r="E11" s="32" t="s">
        <v>38</v>
      </c>
      <c r="F11" s="7">
        <v>6</v>
      </c>
      <c r="G11" s="15">
        <v>4600</v>
      </c>
      <c r="H11" s="16">
        <v>0.23</v>
      </c>
      <c r="I11" s="15">
        <f t="shared" si="0"/>
        <v>5658</v>
      </c>
      <c r="J11" s="17">
        <f t="shared" si="1"/>
        <v>766.6666666666666</v>
      </c>
      <c r="K11" s="17">
        <f t="shared" si="2"/>
        <v>943</v>
      </c>
      <c r="L11" s="17">
        <f t="shared" si="3"/>
        <v>9200</v>
      </c>
      <c r="M11" s="18">
        <f t="shared" si="4"/>
        <v>11316</v>
      </c>
      <c r="N11" s="18">
        <f t="shared" si="5"/>
        <v>11040</v>
      </c>
      <c r="O11" s="17"/>
      <c r="Q11" s="18">
        <f t="shared" si="6"/>
        <v>13579.2</v>
      </c>
      <c r="R11"/>
      <c r="S11">
        <f>2000*2</f>
        <v>4000</v>
      </c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</row>
    <row r="12" spans="1:248" ht="24" customHeight="1">
      <c r="A12" s="33"/>
      <c r="B12" s="33"/>
      <c r="C12" s="33"/>
      <c r="D12" s="33"/>
      <c r="E12" s="33"/>
      <c r="F12" s="34"/>
      <c r="G12" s="15">
        <f>SUM(G3:G11)</f>
        <v>87311.026</v>
      </c>
      <c r="H12" s="35"/>
      <c r="I12" s="15">
        <f>SUM(I3:I11)</f>
        <v>95473.03308</v>
      </c>
      <c r="J12" s="17">
        <f>SUM(J3:J11)</f>
        <v>8211.201571428572</v>
      </c>
      <c r="K12" s="17">
        <f>SUM(K3:K11)</f>
        <v>9050.097697142857</v>
      </c>
      <c r="L12" s="36">
        <f>SUM(L3:L11)</f>
        <v>98534.41885714285</v>
      </c>
      <c r="M12" s="36">
        <f>SUM(M3:M11)</f>
        <v>108601.17236571429</v>
      </c>
      <c r="N12" s="36">
        <f>SUM(N3:N11)</f>
        <v>118241.30262857143</v>
      </c>
      <c r="O12" s="36"/>
      <c r="Q12" s="37">
        <f>SUM(Q3:Q11)</f>
        <v>130321.40683885713</v>
      </c>
      <c r="R12">
        <v>118241.302628571</v>
      </c>
      <c r="S12" s="37">
        <v>130321.406838857</v>
      </c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</row>
    <row r="13" spans="1:18" s="45" customFormat="1" ht="24" customHeight="1">
      <c r="A13" s="38"/>
      <c r="B13" s="39"/>
      <c r="C13" s="40"/>
      <c r="D13" s="41"/>
      <c r="E13" s="41" t="s">
        <v>39</v>
      </c>
      <c r="F13" s="42"/>
      <c r="G13" s="43">
        <f>G12/4.1749</f>
        <v>20913.321516683034</v>
      </c>
      <c r="H13" s="35"/>
      <c r="I13" s="44"/>
      <c r="L13" s="36">
        <f>L12+(L12*N2)</f>
        <v>118241.30262857143</v>
      </c>
      <c r="M13" s="46">
        <f>K14+(K14*N2)</f>
        <v>130321.40683885715</v>
      </c>
      <c r="R13" s="45">
        <v>28321.9484606988</v>
      </c>
    </row>
    <row r="14" spans="10:15" ht="15.75">
      <c r="J14" s="47">
        <f>J12/4.1749</f>
        <v>1966.801976437417</v>
      </c>
      <c r="K14" s="47">
        <f>K12*12</f>
        <v>108601.17236571429</v>
      </c>
      <c r="L14" s="46">
        <f>L13/4.3117</f>
        <v>27423.36030534857</v>
      </c>
      <c r="N14" s="46">
        <f>N12/4.1749</f>
        <v>28321.9484606988</v>
      </c>
      <c r="O14" s="48"/>
    </row>
    <row r="15" ht="15">
      <c r="L15">
        <v>28321.9484606988</v>
      </c>
    </row>
    <row r="19" ht="15">
      <c r="B19" s="49"/>
    </row>
  </sheetData>
  <sheetProtection selectLockedCells="1" selectUnlockedCells="1"/>
  <mergeCells count="9">
    <mergeCell ref="A1:A2"/>
    <mergeCell ref="B1:B2"/>
    <mergeCell ref="C1:C2"/>
    <mergeCell ref="D1:D2"/>
    <mergeCell ref="E1:E2"/>
    <mergeCell ref="F1:F2"/>
    <mergeCell ref="G1:I1"/>
    <mergeCell ref="J1:J2"/>
    <mergeCell ref="K1:K2"/>
  </mergeCells>
  <printOptions/>
  <pageMargins left="0.7" right="0.7" top="0.75" bottom="0.75" header="0.5118055555555555" footer="0.5118055555555555"/>
  <pageSetup horizontalDpi="300" verticalDpi="300" orientation="landscape" paperSize="9" scale="5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="80" zoomScaleNormal="80" zoomScaleSheetLayoutView="86" workbookViewId="0" topLeftCell="B1">
      <selection activeCell="H23" sqref="H23"/>
    </sheetView>
  </sheetViews>
  <sheetFormatPr defaultColWidth="8.00390625" defaultRowHeight="15" customHeight="1"/>
  <cols>
    <col min="1" max="1" width="5.00390625" style="27" customWidth="1"/>
    <col min="2" max="2" width="33.421875" style="27" customWidth="1"/>
    <col min="3" max="3" width="13.421875" style="27" customWidth="1"/>
    <col min="4" max="4" width="13.57421875" style="27" customWidth="1"/>
    <col min="5" max="5" width="7.00390625" style="27" customWidth="1"/>
    <col min="6" max="6" width="5.57421875" style="27" customWidth="1"/>
    <col min="7" max="7" width="6.421875" style="27" customWidth="1"/>
    <col min="8" max="8" width="8.140625" style="27" customWidth="1"/>
    <col min="9" max="9" width="8.7109375" style="27" customWidth="1"/>
    <col min="10" max="10" width="5.28125" style="27" customWidth="1"/>
    <col min="11" max="11" width="8.421875" style="27" customWidth="1"/>
    <col min="12" max="12" width="10.00390625" style="27" customWidth="1"/>
    <col min="13" max="13" width="22.00390625" style="27" customWidth="1"/>
    <col min="14" max="16384" width="9.00390625" style="27" customWidth="1"/>
  </cols>
  <sheetData>
    <row r="1" spans="1:13" ht="12.75" customHeight="1">
      <c r="A1" s="50"/>
      <c r="B1" s="27" t="s">
        <v>40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/>
    </row>
    <row r="2" spans="1:13" ht="12.75" customHeight="1">
      <c r="A2" s="50"/>
      <c r="B2" s="27" t="s">
        <v>41</v>
      </c>
      <c r="C2" s="51"/>
      <c r="D2" s="51"/>
      <c r="E2" s="51"/>
      <c r="F2" s="51"/>
      <c r="G2" s="51"/>
      <c r="H2" s="51"/>
      <c r="I2" s="51"/>
      <c r="J2" s="51"/>
      <c r="K2" s="52" t="s">
        <v>42</v>
      </c>
      <c r="L2" s="51"/>
      <c r="M2"/>
    </row>
    <row r="3" spans="1:13" ht="12.75" customHeight="1">
      <c r="A3" s="50"/>
      <c r="C3" s="51"/>
      <c r="D3" s="51"/>
      <c r="E3" s="51"/>
      <c r="F3" s="51"/>
      <c r="G3" s="51"/>
      <c r="H3" s="51"/>
      <c r="I3" s="51"/>
      <c r="J3" s="51"/>
      <c r="K3" s="52" t="s">
        <v>43</v>
      </c>
      <c r="L3" s="51"/>
      <c r="M3"/>
    </row>
    <row r="4" spans="1:13" ht="12.75" customHeight="1">
      <c r="A4" s="50"/>
      <c r="C4" s="51"/>
      <c r="D4" s="51"/>
      <c r="E4" s="51"/>
      <c r="F4" s="51"/>
      <c r="G4" s="51"/>
      <c r="H4" s="51"/>
      <c r="I4" s="51"/>
      <c r="J4" s="51"/>
      <c r="K4" s="51"/>
      <c r="L4" s="51"/>
      <c r="M4" s="52"/>
    </row>
    <row r="5" spans="1:13" ht="34.5" customHeight="1">
      <c r="A5" s="53"/>
      <c r="B5" s="54"/>
      <c r="C5" s="55" t="s">
        <v>44</v>
      </c>
      <c r="D5" s="55"/>
      <c r="E5" s="55" t="s">
        <v>45</v>
      </c>
      <c r="F5" s="55"/>
      <c r="G5" s="55"/>
      <c r="H5" s="55"/>
      <c r="I5" s="55"/>
      <c r="J5" s="55"/>
      <c r="K5" s="55"/>
      <c r="L5" s="55"/>
      <c r="M5" s="54" t="s">
        <v>46</v>
      </c>
    </row>
    <row r="6" spans="1:13" ht="34.5" customHeight="1">
      <c r="A6" s="56" t="s">
        <v>0</v>
      </c>
      <c r="B6" s="56" t="s">
        <v>47</v>
      </c>
      <c r="C6" s="56" t="s">
        <v>48</v>
      </c>
      <c r="D6" s="56" t="s">
        <v>49</v>
      </c>
      <c r="E6" s="56" t="s">
        <v>50</v>
      </c>
      <c r="F6" s="56" t="s">
        <v>51</v>
      </c>
      <c r="G6" s="56" t="s">
        <v>52</v>
      </c>
      <c r="H6" s="56" t="s">
        <v>53</v>
      </c>
      <c r="I6" s="56" t="s">
        <v>54</v>
      </c>
      <c r="J6" s="56" t="s">
        <v>55</v>
      </c>
      <c r="K6" s="56"/>
      <c r="L6" s="56" t="s">
        <v>56</v>
      </c>
      <c r="M6" s="54"/>
    </row>
    <row r="7" spans="1:13" ht="15" customHeight="1">
      <c r="A7" s="56"/>
      <c r="B7" s="56"/>
      <c r="C7" s="56"/>
      <c r="D7" s="56"/>
      <c r="E7" s="56"/>
      <c r="F7" s="56"/>
      <c r="G7" s="56"/>
      <c r="H7" s="56"/>
      <c r="I7" s="56"/>
      <c r="J7" s="57" t="s">
        <v>57</v>
      </c>
      <c r="K7" s="57" t="s">
        <v>58</v>
      </c>
      <c r="L7" s="56"/>
      <c r="M7" s="54"/>
    </row>
    <row r="8" spans="1:13" ht="38.25" customHeight="1">
      <c r="A8" s="58">
        <v>1</v>
      </c>
      <c r="B8" s="59" t="s">
        <v>59</v>
      </c>
      <c r="C8" s="60"/>
      <c r="D8" s="60"/>
      <c r="E8" s="58"/>
      <c r="F8" s="58" t="s">
        <v>60</v>
      </c>
      <c r="G8" s="58">
        <v>100</v>
      </c>
      <c r="H8" s="61"/>
      <c r="I8" s="62">
        <f aca="true" t="shared" si="0" ref="I8:I10">G8*H8</f>
        <v>0</v>
      </c>
      <c r="J8" s="63">
        <v>0.08</v>
      </c>
      <c r="K8" s="62">
        <f aca="true" t="shared" si="1" ref="K8:K10">I8*J8</f>
        <v>0</v>
      </c>
      <c r="L8" s="62">
        <f aca="true" t="shared" si="2" ref="L8:L10">I8+K8</f>
        <v>0</v>
      </c>
      <c r="M8" s="54"/>
    </row>
    <row r="9" spans="1:13" ht="38.25" customHeight="1">
      <c r="A9" s="58">
        <v>2</v>
      </c>
      <c r="B9" s="59" t="s">
        <v>61</v>
      </c>
      <c r="C9" s="60"/>
      <c r="D9" s="60"/>
      <c r="E9" s="58"/>
      <c r="F9" s="58" t="s">
        <v>62</v>
      </c>
      <c r="G9" s="58">
        <v>700</v>
      </c>
      <c r="H9" s="61"/>
      <c r="I9" s="62">
        <f t="shared" si="0"/>
        <v>0</v>
      </c>
      <c r="J9" s="63">
        <v>0.08</v>
      </c>
      <c r="K9" s="62">
        <f t="shared" si="1"/>
        <v>0</v>
      </c>
      <c r="L9" s="62">
        <f t="shared" si="2"/>
        <v>0</v>
      </c>
      <c r="M9" s="54"/>
    </row>
    <row r="10" spans="1:13" ht="45" customHeight="1">
      <c r="A10" s="58">
        <v>3</v>
      </c>
      <c r="B10" s="59" t="s">
        <v>63</v>
      </c>
      <c r="C10" s="60"/>
      <c r="D10" s="60"/>
      <c r="E10" s="58"/>
      <c r="F10" s="58" t="s">
        <v>60</v>
      </c>
      <c r="G10" s="58">
        <v>8100</v>
      </c>
      <c r="H10" s="61"/>
      <c r="I10" s="62">
        <f t="shared" si="0"/>
        <v>0</v>
      </c>
      <c r="J10" s="63">
        <v>0.08</v>
      </c>
      <c r="K10" s="62">
        <f t="shared" si="1"/>
        <v>0</v>
      </c>
      <c r="L10" s="62">
        <f t="shared" si="2"/>
        <v>0</v>
      </c>
      <c r="M10" s="54"/>
    </row>
    <row r="11" spans="1:13" ht="25.5" customHeight="1">
      <c r="A11" s="64" t="s">
        <v>64</v>
      </c>
      <c r="B11" s="64"/>
      <c r="C11" s="64"/>
      <c r="D11" s="64"/>
      <c r="E11" s="64"/>
      <c r="F11" s="64"/>
      <c r="G11" s="64"/>
      <c r="H11" s="64"/>
      <c r="I11" s="65">
        <f>SUM(I8:I10)</f>
        <v>0</v>
      </c>
      <c r="J11" s="66"/>
      <c r="K11" s="65">
        <f>SUM(K8:K10)</f>
        <v>0</v>
      </c>
      <c r="L11" s="65">
        <f>SUM(L8:L10)</f>
        <v>0</v>
      </c>
      <c r="M11" s="54"/>
    </row>
    <row r="12" spans="1:13" ht="14.25" customHeight="1">
      <c r="A12" s="67"/>
      <c r="B12" s="67"/>
      <c r="C12" s="67"/>
      <c r="D12" s="67"/>
      <c r="E12" s="67"/>
      <c r="F12" s="67"/>
      <c r="G12" s="67"/>
      <c r="H12" s="67"/>
      <c r="I12" s="68"/>
      <c r="J12" s="69"/>
      <c r="K12" s="68"/>
      <c r="L12" s="70"/>
      <c r="M12" s="54"/>
    </row>
    <row r="13" ht="15" customHeight="1">
      <c r="M13" s="54"/>
    </row>
    <row r="14" spans="2:13" ht="15" customHeight="1">
      <c r="B14" s="27" t="s">
        <v>65</v>
      </c>
      <c r="M14"/>
    </row>
    <row r="15" spans="2:13" ht="15" customHeight="1">
      <c r="B15" s="27" t="s">
        <v>66</v>
      </c>
      <c r="M15"/>
    </row>
    <row r="16" spans="2:3" ht="15" customHeight="1">
      <c r="B16" s="27" t="s">
        <v>67</v>
      </c>
      <c r="C16" s="27" t="s">
        <v>68</v>
      </c>
    </row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3">
    <mergeCell ref="C5:L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L7"/>
    <mergeCell ref="A11:H11"/>
  </mergeCells>
  <printOptions/>
  <pageMargins left="0.7083333333333334" right="0.7083333333333334" top="0.9451388888888889" bottom="0.7479166666666667" header="0.5118055555555555" footer="0.5118055555555555"/>
  <pageSetup horizontalDpi="300" verticalDpi="300" orientation="landscape" paperSize="9" scale="82"/>
  <headerFooter alignWithMargins="0">
    <oddHeader>&amp;LNazwa Wykonawcy ……………………………………….
Adres Wykonawcy………………………………………..
Miejscowość ………………………………………………&amp;RZałącznik do
FORMULARZA OFERTOWEGO WYKONAWCY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M17"/>
  <sheetViews>
    <sheetView tabSelected="1" zoomScale="80" zoomScaleNormal="80" zoomScaleSheetLayoutView="86" workbookViewId="0" topLeftCell="A1">
      <selection activeCell="K3" sqref="K3"/>
    </sheetView>
  </sheetViews>
  <sheetFormatPr defaultColWidth="10.28125" defaultRowHeight="15"/>
  <cols>
    <col min="1" max="1" width="6.00390625" style="0" customWidth="1"/>
    <col min="2" max="2" width="18.28125" style="0" customWidth="1"/>
    <col min="3" max="12" width="11.00390625" style="0" customWidth="1"/>
    <col min="13" max="13" width="21.28125" style="0" customWidth="1"/>
    <col min="14" max="16384" width="11.00390625" style="0" customWidth="1"/>
  </cols>
  <sheetData>
    <row r="2" spans="1:12" ht="18">
      <c r="A2" s="50"/>
      <c r="B2" s="27" t="s">
        <v>40</v>
      </c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8">
      <c r="A3" s="50"/>
      <c r="B3" s="27" t="s">
        <v>41</v>
      </c>
      <c r="C3" s="51"/>
      <c r="D3" s="51"/>
      <c r="E3" s="51"/>
      <c r="F3" s="51"/>
      <c r="G3" s="51"/>
      <c r="H3" s="51"/>
      <c r="I3" s="51"/>
      <c r="J3" s="51"/>
      <c r="K3" s="52" t="s">
        <v>42</v>
      </c>
      <c r="L3" s="51"/>
    </row>
    <row r="4" spans="1:12" ht="18">
      <c r="A4" s="50"/>
      <c r="B4" s="27"/>
      <c r="C4" s="51"/>
      <c r="D4" s="51"/>
      <c r="E4" s="51"/>
      <c r="F4" s="51"/>
      <c r="G4" s="51"/>
      <c r="H4" s="51"/>
      <c r="I4" s="51"/>
      <c r="J4" s="51"/>
      <c r="K4" s="52" t="s">
        <v>43</v>
      </c>
      <c r="L4" s="51"/>
    </row>
    <row r="5" spans="1:13" ht="18">
      <c r="A5" s="50"/>
      <c r="B5" s="27"/>
      <c r="C5" s="51"/>
      <c r="D5" s="51"/>
      <c r="E5" s="51"/>
      <c r="F5" s="51"/>
      <c r="G5" s="51"/>
      <c r="H5" s="51"/>
      <c r="I5" s="51"/>
      <c r="J5" s="51"/>
      <c r="K5" s="51"/>
      <c r="L5" s="51"/>
      <c r="M5" s="52"/>
    </row>
    <row r="6" spans="1:13" ht="18" customHeight="1">
      <c r="A6" s="53"/>
      <c r="B6" s="54"/>
      <c r="C6" s="55" t="s">
        <v>44</v>
      </c>
      <c r="D6" s="55"/>
      <c r="E6" s="55" t="s">
        <v>45</v>
      </c>
      <c r="F6" s="55"/>
      <c r="G6" s="55"/>
      <c r="H6" s="55"/>
      <c r="I6" s="55"/>
      <c r="J6" s="55"/>
      <c r="K6" s="55"/>
      <c r="L6" s="55"/>
      <c r="M6" s="54" t="s">
        <v>46</v>
      </c>
    </row>
    <row r="7" spans="1:13" ht="15.75" customHeight="1">
      <c r="A7" s="56" t="s">
        <v>0</v>
      </c>
      <c r="B7" s="56" t="s">
        <v>47</v>
      </c>
      <c r="C7" s="56" t="s">
        <v>48</v>
      </c>
      <c r="D7" s="56" t="s">
        <v>49</v>
      </c>
      <c r="E7" s="56" t="s">
        <v>50</v>
      </c>
      <c r="F7" s="56" t="s">
        <v>51</v>
      </c>
      <c r="G7" s="56" t="s">
        <v>52</v>
      </c>
      <c r="H7" s="56" t="s">
        <v>53</v>
      </c>
      <c r="I7" s="56" t="s">
        <v>54</v>
      </c>
      <c r="J7" s="56" t="s">
        <v>55</v>
      </c>
      <c r="K7" s="56"/>
      <c r="L7" s="56" t="s">
        <v>56</v>
      </c>
      <c r="M7" s="54"/>
    </row>
    <row r="8" spans="1:13" ht="15.75">
      <c r="A8" s="56"/>
      <c r="B8" s="56"/>
      <c r="C8" s="56"/>
      <c r="D8" s="56"/>
      <c r="E8" s="56"/>
      <c r="F8" s="56"/>
      <c r="G8" s="56"/>
      <c r="H8" s="56"/>
      <c r="I8" s="56"/>
      <c r="J8" s="57" t="s">
        <v>57</v>
      </c>
      <c r="K8" s="57" t="s">
        <v>58</v>
      </c>
      <c r="L8" s="56"/>
      <c r="M8" s="54"/>
    </row>
    <row r="9" spans="1:13" ht="82.5">
      <c r="A9" s="58">
        <v>1</v>
      </c>
      <c r="B9" s="59" t="s">
        <v>59</v>
      </c>
      <c r="C9" s="60"/>
      <c r="D9" s="60"/>
      <c r="E9" s="58"/>
      <c r="F9" s="58" t="s">
        <v>60</v>
      </c>
      <c r="G9" s="58">
        <v>100</v>
      </c>
      <c r="H9" s="61"/>
      <c r="I9" s="62">
        <f aca="true" t="shared" si="0" ref="I9:I11">G9*H9</f>
        <v>0</v>
      </c>
      <c r="J9" s="63">
        <v>0.08</v>
      </c>
      <c r="K9" s="62">
        <f aca="true" t="shared" si="1" ref="K9:K11">I9*J9</f>
        <v>0</v>
      </c>
      <c r="L9" s="62">
        <f aca="true" t="shared" si="2" ref="L9:L11">I9+K9</f>
        <v>0</v>
      </c>
      <c r="M9" s="54"/>
    </row>
    <row r="10" spans="1:13" ht="105">
      <c r="A10" s="58">
        <v>2</v>
      </c>
      <c r="B10" s="59" t="s">
        <v>61</v>
      </c>
      <c r="C10" s="60"/>
      <c r="D10" s="60"/>
      <c r="E10" s="58"/>
      <c r="F10" s="58" t="s">
        <v>62</v>
      </c>
      <c r="G10" s="58">
        <v>700</v>
      </c>
      <c r="H10" s="61"/>
      <c r="I10" s="62">
        <f t="shared" si="0"/>
        <v>0</v>
      </c>
      <c r="J10" s="63">
        <v>0.08</v>
      </c>
      <c r="K10" s="62">
        <f t="shared" si="1"/>
        <v>0</v>
      </c>
      <c r="L10" s="62">
        <f t="shared" si="2"/>
        <v>0</v>
      </c>
      <c r="M10" s="54"/>
    </row>
    <row r="11" spans="1:13" ht="82.5">
      <c r="A11" s="58">
        <v>3</v>
      </c>
      <c r="B11" s="59" t="s">
        <v>63</v>
      </c>
      <c r="C11" s="60"/>
      <c r="D11" s="60"/>
      <c r="E11" s="58"/>
      <c r="F11" s="58" t="s">
        <v>60</v>
      </c>
      <c r="G11" s="58">
        <v>8100</v>
      </c>
      <c r="H11" s="61"/>
      <c r="I11" s="62">
        <f t="shared" si="0"/>
        <v>0</v>
      </c>
      <c r="J11" s="63">
        <v>0.08</v>
      </c>
      <c r="K11" s="62">
        <f t="shared" si="1"/>
        <v>0</v>
      </c>
      <c r="L11" s="62">
        <f t="shared" si="2"/>
        <v>0</v>
      </c>
      <c r="M11" s="54"/>
    </row>
    <row r="12" spans="1:13" ht="15.75" customHeight="1">
      <c r="A12" s="64" t="s">
        <v>64</v>
      </c>
      <c r="B12" s="64"/>
      <c r="C12" s="64"/>
      <c r="D12" s="64"/>
      <c r="E12" s="64"/>
      <c r="F12" s="64"/>
      <c r="G12" s="64"/>
      <c r="H12" s="64"/>
      <c r="I12" s="65">
        <f>SUM(I9:I11)</f>
        <v>0</v>
      </c>
      <c r="J12" s="66"/>
      <c r="K12" s="65">
        <f>SUM(K9:K11)</f>
        <v>0</v>
      </c>
      <c r="L12" s="65">
        <f>SUM(L9:L11)</f>
        <v>0</v>
      </c>
      <c r="M12" s="54"/>
    </row>
    <row r="13" spans="1:13" ht="15.75">
      <c r="A13" s="67"/>
      <c r="B13" s="67"/>
      <c r="C13" s="67"/>
      <c r="D13" s="67"/>
      <c r="E13" s="67"/>
      <c r="F13" s="67"/>
      <c r="G13" s="67"/>
      <c r="H13" s="67"/>
      <c r="I13" s="68"/>
      <c r="J13" s="69"/>
      <c r="K13" s="68"/>
      <c r="L13" s="70"/>
      <c r="M13" s="54"/>
    </row>
    <row r="14" spans="1:13" ht="15.7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54"/>
    </row>
    <row r="15" spans="1:12" ht="15.75">
      <c r="A15" s="27"/>
      <c r="B15" s="27" t="s">
        <v>65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spans="1:12" ht="15.75">
      <c r="A16" s="27"/>
      <c r="B16" s="27" t="s">
        <v>66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</row>
    <row r="17" spans="1:13" ht="15.75">
      <c r="A17" s="27"/>
      <c r="B17" s="27" t="s">
        <v>67</v>
      </c>
      <c r="C17" s="27" t="s">
        <v>68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</row>
  </sheetData>
  <sheetProtection selectLockedCells="1" selectUnlockedCells="1"/>
  <mergeCells count="13">
    <mergeCell ref="C6:L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K7"/>
    <mergeCell ref="L7:L8"/>
    <mergeCell ref="A12:H12"/>
  </mergeCells>
  <printOptions/>
  <pageMargins left="0.4152777777777778" right="0.3763888888888889" top="1.0527777777777778" bottom="1.0527777777777778" header="0.7875" footer="0.7875"/>
  <pageSetup horizontalDpi="300" verticalDpi="300" orientation="landscape" paperSize="9" scale="84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4:N19"/>
  <sheetViews>
    <sheetView workbookViewId="0" topLeftCell="A1">
      <selection activeCell="A1" sqref="A1"/>
    </sheetView>
  </sheetViews>
  <sheetFormatPr defaultColWidth="10.28125" defaultRowHeight="15"/>
  <cols>
    <col min="1" max="1" width="11.00390625" style="0" customWidth="1"/>
    <col min="2" max="2" width="21.57421875" style="0" customWidth="1"/>
    <col min="3" max="9" width="11.00390625" style="0" customWidth="1"/>
    <col min="10" max="10" width="10.7109375" style="0" customWidth="1"/>
    <col min="11" max="11" width="14.421875" style="0" customWidth="1"/>
    <col min="12" max="12" width="14.140625" style="0" customWidth="1"/>
    <col min="13" max="16384" width="11.00390625" style="0" customWidth="1"/>
  </cols>
  <sheetData>
    <row r="4" ht="12.75">
      <c r="L4" t="s">
        <v>69</v>
      </c>
    </row>
    <row r="5" spans="2:14" ht="18">
      <c r="B5" s="27" t="s">
        <v>40</v>
      </c>
      <c r="C5" s="51"/>
      <c r="D5" s="51"/>
      <c r="E5" s="51"/>
      <c r="F5" s="51"/>
      <c r="G5" s="51"/>
      <c r="H5" s="51"/>
      <c r="I5" s="52" t="s">
        <v>43</v>
      </c>
      <c r="J5" s="27"/>
      <c r="K5" s="3"/>
      <c r="L5" s="51"/>
      <c r="M5" s="52"/>
      <c r="N5" s="27"/>
    </row>
    <row r="6" spans="2:14" ht="18">
      <c r="B6" s="27" t="s">
        <v>41</v>
      </c>
      <c r="C6" s="51"/>
      <c r="D6" s="52"/>
      <c r="E6" s="27"/>
      <c r="F6" s="3"/>
      <c r="G6" s="3"/>
      <c r="H6" s="51"/>
      <c r="I6" s="51"/>
      <c r="J6" s="51"/>
      <c r="K6" s="51"/>
      <c r="L6" s="51"/>
      <c r="M6" s="52"/>
      <c r="N6" s="27"/>
    </row>
    <row r="7" spans="2:14" ht="18">
      <c r="B7" s="27"/>
      <c r="C7" s="51"/>
      <c r="D7" s="52"/>
      <c r="E7" s="27"/>
      <c r="F7" s="3"/>
      <c r="G7" s="3"/>
      <c r="H7" s="51"/>
      <c r="I7" s="51"/>
      <c r="J7" s="51"/>
      <c r="K7" s="51"/>
      <c r="L7" s="51"/>
      <c r="M7" s="52"/>
      <c r="N7" s="27"/>
    </row>
    <row r="8" spans="2:14" ht="18" customHeight="1">
      <c r="B8" s="27"/>
      <c r="C8" s="71" t="s">
        <v>44</v>
      </c>
      <c r="D8" s="71"/>
      <c r="E8" s="71"/>
      <c r="F8" s="71"/>
      <c r="G8" s="71"/>
      <c r="H8" s="71"/>
      <c r="I8" s="71"/>
      <c r="J8" s="71"/>
      <c r="K8" s="71"/>
      <c r="L8" s="71"/>
      <c r="M8" s="54" t="s">
        <v>46</v>
      </c>
      <c r="N8" s="27"/>
    </row>
    <row r="9" spans="2:14" ht="15.75" customHeight="1">
      <c r="B9" s="72" t="s">
        <v>47</v>
      </c>
      <c r="C9" s="72" t="s">
        <v>48</v>
      </c>
      <c r="D9" s="72" t="s">
        <v>49</v>
      </c>
      <c r="E9" s="72" t="s">
        <v>50</v>
      </c>
      <c r="F9" s="72" t="s">
        <v>51</v>
      </c>
      <c r="G9" s="72" t="s">
        <v>52</v>
      </c>
      <c r="H9" s="72" t="s">
        <v>53</v>
      </c>
      <c r="I9" s="72" t="s">
        <v>54</v>
      </c>
      <c r="J9" s="72" t="s">
        <v>55</v>
      </c>
      <c r="K9" s="72"/>
      <c r="L9" s="72" t="s">
        <v>56</v>
      </c>
      <c r="M9" s="54"/>
      <c r="N9" s="27"/>
    </row>
    <row r="10" spans="2:14" ht="15.75">
      <c r="B10" s="72"/>
      <c r="C10" s="72"/>
      <c r="D10" s="72"/>
      <c r="E10" s="72"/>
      <c r="F10" s="72"/>
      <c r="G10" s="72"/>
      <c r="H10" s="72"/>
      <c r="I10" s="72"/>
      <c r="J10" s="73" t="s">
        <v>57</v>
      </c>
      <c r="K10" s="73" t="s">
        <v>58</v>
      </c>
      <c r="L10" s="72"/>
      <c r="M10" s="54"/>
      <c r="N10" s="27"/>
    </row>
    <row r="11" spans="2:14" ht="82.5">
      <c r="B11" s="74" t="s">
        <v>59</v>
      </c>
      <c r="C11" s="75"/>
      <c r="D11" s="75"/>
      <c r="E11" s="76"/>
      <c r="F11" s="76" t="s">
        <v>60</v>
      </c>
      <c r="G11" s="76">
        <v>100</v>
      </c>
      <c r="H11" s="77"/>
      <c r="I11" s="78">
        <f aca="true" t="shared" si="0" ref="I11:I13">G11*H11</f>
        <v>0</v>
      </c>
      <c r="J11" s="79">
        <v>0.08</v>
      </c>
      <c r="K11" s="78">
        <f aca="true" t="shared" si="1" ref="K11:K13">I11*J11</f>
        <v>0</v>
      </c>
      <c r="L11" s="78">
        <f aca="true" t="shared" si="2" ref="L11:L13">I11+K11</f>
        <v>0</v>
      </c>
      <c r="M11" s="54"/>
      <c r="N11" s="27"/>
    </row>
    <row r="12" spans="2:14" ht="105">
      <c r="B12" s="74" t="s">
        <v>61</v>
      </c>
      <c r="C12" s="75"/>
      <c r="D12" s="75"/>
      <c r="E12" s="76"/>
      <c r="F12" s="76" t="s">
        <v>62</v>
      </c>
      <c r="G12" s="76">
        <v>700</v>
      </c>
      <c r="H12" s="77"/>
      <c r="I12" s="78">
        <f t="shared" si="0"/>
        <v>0</v>
      </c>
      <c r="J12" s="79">
        <v>0.08</v>
      </c>
      <c r="K12" s="78">
        <f t="shared" si="1"/>
        <v>0</v>
      </c>
      <c r="L12" s="78">
        <f t="shared" si="2"/>
        <v>0</v>
      </c>
      <c r="M12" s="54"/>
      <c r="N12" s="27"/>
    </row>
    <row r="13" spans="2:14" ht="82.5">
      <c r="B13" s="74" t="s">
        <v>63</v>
      </c>
      <c r="C13" s="75"/>
      <c r="D13" s="75"/>
      <c r="E13" s="76"/>
      <c r="F13" s="76" t="s">
        <v>60</v>
      </c>
      <c r="G13" s="76">
        <v>8100</v>
      </c>
      <c r="H13" s="77"/>
      <c r="I13" s="78">
        <f t="shared" si="0"/>
        <v>0</v>
      </c>
      <c r="J13" s="79">
        <v>0.08</v>
      </c>
      <c r="K13" s="78">
        <f t="shared" si="1"/>
        <v>0</v>
      </c>
      <c r="L13" s="78">
        <f t="shared" si="2"/>
        <v>0</v>
      </c>
      <c r="M13" s="54"/>
      <c r="N13" s="27"/>
    </row>
    <row r="14" spans="2:14" ht="15.75" customHeight="1">
      <c r="B14" s="80" t="s">
        <v>64</v>
      </c>
      <c r="C14" s="80"/>
      <c r="D14" s="80"/>
      <c r="E14" s="80"/>
      <c r="F14" s="80"/>
      <c r="G14" s="80"/>
      <c r="H14" s="80"/>
      <c r="I14" s="81">
        <f>SUM(I11:I13)</f>
        <v>0</v>
      </c>
      <c r="J14" s="82"/>
      <c r="K14" s="81">
        <f>SUM(K11:K13)</f>
        <v>0</v>
      </c>
      <c r="L14" s="81">
        <f>SUM(L11:L13)</f>
        <v>0</v>
      </c>
      <c r="M14" s="54"/>
      <c r="N14" s="27"/>
    </row>
    <row r="15" spans="2:14" ht="15.75">
      <c r="B15" s="67"/>
      <c r="C15" s="67"/>
      <c r="D15" s="67"/>
      <c r="E15" s="67"/>
      <c r="F15" s="67"/>
      <c r="G15" s="67"/>
      <c r="H15" s="67"/>
      <c r="I15" s="68"/>
      <c r="J15" s="69"/>
      <c r="K15" s="68"/>
      <c r="L15" s="70"/>
      <c r="M15" s="54"/>
      <c r="N15" s="27"/>
    </row>
    <row r="16" spans="2:14" ht="15.75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54"/>
      <c r="N16" s="27"/>
    </row>
    <row r="17" spans="2:14" ht="15.75">
      <c r="B17" s="27" t="s">
        <v>65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2:14" ht="15.75">
      <c r="B18" s="27" t="s">
        <v>66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</row>
    <row r="19" spans="2:14" ht="15.75">
      <c r="B19" s="27" t="s">
        <v>67</v>
      </c>
      <c r="C19" s="27" t="s">
        <v>68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</row>
    <row r="23" ht="15.75"/>
    <row r="24" ht="15.75"/>
    <row r="26" ht="15.75"/>
    <row r="27" ht="15.75"/>
    <row r="28" ht="15.75"/>
  </sheetData>
  <sheetProtection selectLockedCells="1" selectUnlockedCells="1"/>
  <mergeCells count="12">
    <mergeCell ref="C8:L8"/>
    <mergeCell ref="B9:B10"/>
    <mergeCell ref="C9:C10"/>
    <mergeCell ref="D9:D10"/>
    <mergeCell ref="E9:E10"/>
    <mergeCell ref="F9:F10"/>
    <mergeCell ref="G9:G10"/>
    <mergeCell ref="H9:H10"/>
    <mergeCell ref="I9:I10"/>
    <mergeCell ref="J9:K9"/>
    <mergeCell ref="L9:L10"/>
    <mergeCell ref="B14:H14"/>
  </mergeCells>
  <printOptions horizontalCentered="1"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K</dc:creator>
  <cp:keywords/>
  <dc:description/>
  <cp:lastModifiedBy/>
  <dcterms:created xsi:type="dcterms:W3CDTF">2018-01-08T13:34:06Z</dcterms:created>
  <dcterms:modified xsi:type="dcterms:W3CDTF">2020-09-10T09:10:36Z</dcterms:modified>
  <cp:category/>
  <cp:version/>
  <cp:contentType/>
  <cp:contentStatus/>
  <cp:revision>20</cp:revision>
</cp:coreProperties>
</file>